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 Files\Documents Files\"/>
    </mc:Choice>
  </mc:AlternateContent>
  <bookViews>
    <workbookView xWindow="0" yWindow="0" windowWidth="23040" windowHeight="90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68" i="1" s="1"/>
  <c r="E67" i="1"/>
  <c r="D67" i="1"/>
  <c r="B67" i="1"/>
  <c r="G66" i="1"/>
  <c r="G65" i="1"/>
  <c r="G64" i="1"/>
  <c r="G63" i="1"/>
  <c r="G62" i="1"/>
  <c r="G61" i="1"/>
  <c r="G60" i="1"/>
  <c r="C59" i="1"/>
  <c r="G59" i="1" s="1"/>
  <c r="C58" i="1"/>
  <c r="G58" i="1" s="1"/>
  <c r="C57" i="1"/>
  <c r="G57" i="1" s="1"/>
  <c r="D56" i="1"/>
  <c r="G56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C35" i="1"/>
  <c r="G35" i="1" s="1"/>
  <c r="G34" i="1"/>
  <c r="G33" i="1"/>
  <c r="G32" i="1"/>
  <c r="G31" i="1"/>
  <c r="E31" i="1"/>
  <c r="G30" i="1"/>
  <c r="G29" i="1"/>
  <c r="G28" i="1"/>
  <c r="E26" i="1"/>
  <c r="E68" i="1" s="1"/>
  <c r="C26" i="1"/>
  <c r="B26" i="1"/>
  <c r="B68" i="1" s="1"/>
  <c r="G25" i="1"/>
  <c r="G24" i="1"/>
  <c r="G23" i="1"/>
  <c r="G22" i="1"/>
  <c r="G21" i="1"/>
  <c r="G20" i="1"/>
  <c r="G19" i="1"/>
  <c r="D17" i="1"/>
  <c r="G17" i="1" s="1"/>
  <c r="D16" i="1"/>
  <c r="G16" i="1" s="1"/>
  <c r="D15" i="1"/>
  <c r="D26" i="1" s="1"/>
  <c r="D68" i="1" s="1"/>
  <c r="G14" i="1"/>
  <c r="G11" i="1"/>
  <c r="G10" i="1"/>
  <c r="G9" i="1"/>
  <c r="G67" i="1" l="1"/>
  <c r="C67" i="1"/>
  <c r="C68" i="1" s="1"/>
  <c r="G15" i="1"/>
  <c r="G26" i="1" s="1"/>
  <c r="G68" i="1" s="1"/>
</calcChain>
</file>

<file path=xl/sharedStrings.xml><?xml version="1.0" encoding="utf-8"?>
<sst xmlns="http://schemas.openxmlformats.org/spreadsheetml/2006/main" count="78" uniqueCount="78">
  <si>
    <t>FDP Form 8 - Local Disaster Risk Reduction and Management Fund Utilization</t>
  </si>
  <si>
    <t>(COA Form)</t>
  </si>
  <si>
    <t>LOCAL DISASTER RISK REDUCTION AND MANAGEMENT FUND UTILIZATION</t>
  </si>
  <si>
    <t>4th Quarter 2025</t>
  </si>
  <si>
    <t>Province of Camarines Norte</t>
  </si>
  <si>
    <t>Particulars</t>
  </si>
  <si>
    <t>LDRRMF</t>
  </si>
  <si>
    <t>Special Trust Fund</t>
  </si>
  <si>
    <t xml:space="preserve">Other Fund Souces </t>
  </si>
  <si>
    <t>From Other LGUs</t>
  </si>
  <si>
    <t xml:space="preserve">
Total</t>
  </si>
  <si>
    <t>Quick Response Fund (QRF) 
30%</t>
  </si>
  <si>
    <t>Mitigation Fund
70%</t>
  </si>
  <si>
    <t xml:space="preserve">A. Sources of Funds </t>
  </si>
  <si>
    <t xml:space="preserve">     Current Appropriations </t>
  </si>
  <si>
    <t>Continuing Appropriation(2023)</t>
  </si>
  <si>
    <t>Continuing Appropriation(2024)</t>
  </si>
  <si>
    <t>Add: Previous Years appropriation transferred to the Special Trust Fund</t>
  </si>
  <si>
    <t xml:space="preserve">Add: Unutilized QRF/MOOE </t>
  </si>
  <si>
    <t>Reprogrammed-2025</t>
  </si>
  <si>
    <t>CY2024</t>
  </si>
  <si>
    <t>CY2023</t>
  </si>
  <si>
    <t>CY2022</t>
  </si>
  <si>
    <t>Other Fund Sources:</t>
  </si>
  <si>
    <t xml:space="preserve">  DSWD</t>
  </si>
  <si>
    <t xml:space="preserve"> COMELEC (Covid-19)</t>
  </si>
  <si>
    <r>
      <t xml:space="preserve">     Transfer/Grants </t>
    </r>
    <r>
      <rPr>
        <b/>
        <sz val="9"/>
        <color theme="1"/>
        <rFont val="Calibri"/>
        <family val="2"/>
      </rPr>
      <t>(OP-SCPF)</t>
    </r>
  </si>
  <si>
    <t xml:space="preserve">     Provision for Humanitarian Assistance</t>
  </si>
  <si>
    <r>
      <t xml:space="preserve">     Transfer/Grants </t>
    </r>
    <r>
      <rPr>
        <b/>
        <sz val="9"/>
        <color theme="1"/>
        <rFont val="Calibri"/>
        <family val="2"/>
      </rPr>
      <t>(Pepito)</t>
    </r>
  </si>
  <si>
    <r>
      <t xml:space="preserve">     Transfer/Grants </t>
    </r>
    <r>
      <rPr>
        <b/>
        <sz val="9"/>
        <color theme="1"/>
        <rFont val="Calibri"/>
        <family val="2"/>
      </rPr>
      <t>(Tino)</t>
    </r>
  </si>
  <si>
    <t xml:space="preserve">     DSWD ROV AICS-2024</t>
  </si>
  <si>
    <t xml:space="preserve">     Total Funds Available</t>
  </si>
  <si>
    <t>B. Utilization</t>
  </si>
  <si>
    <t>Travelling Expenses</t>
  </si>
  <si>
    <t>Training Expenses</t>
  </si>
  <si>
    <t>Office Supplies Expenses</t>
  </si>
  <si>
    <t>Welfare Goods Expenses</t>
  </si>
  <si>
    <t>Medical, Dental &amp; Laboratory Supplies Expenses</t>
  </si>
  <si>
    <t>Fuel, Oil &amp; Lubricants Expenses</t>
  </si>
  <si>
    <t>Agricultural &amp; Marine Supplies Expense</t>
  </si>
  <si>
    <t xml:space="preserve">     </t>
  </si>
  <si>
    <t>Semi Expendable-Machinery &amp; Equipment Expenses</t>
  </si>
  <si>
    <t>Semi Expendable-Furnitures &amp; Fixtures Expenses</t>
  </si>
  <si>
    <t>Other Supplies Expenses</t>
  </si>
  <si>
    <t>Water Expenses</t>
  </si>
  <si>
    <t>Electricity Expenses</t>
  </si>
  <si>
    <t>Telephone Expenses</t>
  </si>
  <si>
    <t>Internet Expenses</t>
  </si>
  <si>
    <t>Other Professional Services</t>
  </si>
  <si>
    <t>Janitorial Services</t>
  </si>
  <si>
    <t>Security Services</t>
  </si>
  <si>
    <t>Other General Services</t>
  </si>
  <si>
    <t>R/M-Infrastructure Assets</t>
  </si>
  <si>
    <t>R/M-Buildings &amp; Other Structures</t>
  </si>
  <si>
    <t>R/M-Machinery &amp; Equipment</t>
  </si>
  <si>
    <t>R/M-Transportation Equipment</t>
  </si>
  <si>
    <t>R/M-Furnitures &amp; Fixtures</t>
  </si>
  <si>
    <t>Taxes, Duties &amp; Licenses</t>
  </si>
  <si>
    <t>Representation Expenses</t>
  </si>
  <si>
    <t>Donations</t>
  </si>
  <si>
    <t>Other MOOE</t>
  </si>
  <si>
    <t>Water Supply Systems</t>
  </si>
  <si>
    <t>Communication Network</t>
  </si>
  <si>
    <t>ICT Equipment &amp; Software</t>
  </si>
  <si>
    <t>Office Equipment</t>
  </si>
  <si>
    <t>Furnitures &amp; Fixtures</t>
  </si>
  <si>
    <t>Other Property, Plant &amp; Equipment</t>
  </si>
  <si>
    <t>Motor Vehicle</t>
  </si>
  <si>
    <t>Other Machinery &amp; Equipment</t>
  </si>
  <si>
    <t>Buildings</t>
  </si>
  <si>
    <t>Transfer of unspent Funds to Trust Fund</t>
  </si>
  <si>
    <t>Reverted to GF (LDRRMF CO-2025)</t>
  </si>
  <si>
    <t>Return of unused Fund</t>
  </si>
  <si>
    <t xml:space="preserve">     Total Utilization</t>
  </si>
  <si>
    <t xml:space="preserve">     Unutilized Balance</t>
  </si>
  <si>
    <t>I hereby certify that I have reviewed the contents and hereby attest to the veracity and correctness of the data or information contained in this document.</t>
  </si>
  <si>
    <t>IMELDA M. FLORES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</si>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</sst>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0"/>
      <name val="Calibri"/>
      <family val="2"/>
    </font>
    <font>
      <b/>
      <i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/>
    <xf numFmtId="43" fontId="2" fillId="0" borderId="5" xfId="1" applyFont="1" applyBorder="1"/>
    <xf numFmtId="43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3" fontId="2" fillId="0" borderId="5" xfId="1" applyFont="1" applyFill="1" applyBorder="1"/>
    <xf numFmtId="43" fontId="1" fillId="0" borderId="5" xfId="1" applyFont="1" applyBorder="1"/>
    <xf numFmtId="0" fontId="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43" fontId="1" fillId="0" borderId="5" xfId="1" applyFont="1" applyFill="1" applyBorder="1"/>
    <xf numFmtId="43" fontId="3" fillId="0" borderId="5" xfId="0" applyNumberFormat="1" applyFont="1" applyBorder="1"/>
    <xf numFmtId="43" fontId="3" fillId="0" borderId="5" xfId="1" applyFont="1" applyBorder="1"/>
    <xf numFmtId="0" fontId="2" fillId="0" borderId="5" xfId="0" applyFont="1" applyFill="1" applyBorder="1"/>
    <xf numFmtId="0" fontId="8" fillId="0" borderId="5" xfId="0" applyFont="1" applyBorder="1"/>
    <xf numFmtId="0" fontId="6" fillId="0" borderId="5" xfId="0" applyFont="1" applyBorder="1"/>
    <xf numFmtId="0" fontId="2" fillId="0" borderId="2" xfId="0" applyFont="1" applyBorder="1"/>
    <xf numFmtId="43" fontId="10" fillId="0" borderId="5" xfId="2" applyFont="1" applyFill="1" applyBorder="1"/>
    <xf numFmtId="43" fontId="2" fillId="0" borderId="0" xfId="0" applyNumberFormat="1" applyFont="1" applyFill="1"/>
    <xf numFmtId="0" fontId="11" fillId="0" borderId="5" xfId="0" applyFont="1" applyBorder="1"/>
    <xf numFmtId="0" fontId="12" fillId="0" borderId="5" xfId="0" applyFont="1" applyBorder="1"/>
    <xf numFmtId="0" fontId="3" fillId="0" borderId="5" xfId="0" applyFont="1" applyFill="1" applyBorder="1"/>
    <xf numFmtId="43" fontId="3" fillId="0" borderId="5" xfId="0" applyNumberFormat="1" applyFont="1" applyFill="1" applyBorder="1"/>
    <xf numFmtId="0" fontId="13" fillId="0" borderId="0" xfId="0" applyFont="1" applyFill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43" fontId="2" fillId="0" borderId="0" xfId="0" applyNumberFormat="1" applyFont="1"/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3">
    <cellStyle name="Comma" xfId="1" builtinId="3"/>
    <cellStyle name="Comma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A4" sqref="A4:G4"/>
    </sheetView>
  </sheetViews>
  <sheetFormatPr defaultRowHeight="14.4" x14ac:dyDescent="0.3"/>
  <cols>
    <col min="1" max="1" width="32.33203125" customWidth="1"/>
    <col min="2" max="2" width="14.109375" bestFit="1" customWidth="1"/>
    <col min="3" max="3" width="15.109375" bestFit="1" customWidth="1"/>
    <col min="4" max="4" width="15.6640625" bestFit="1" customWidth="1"/>
    <col min="5" max="5" width="16.21875" bestFit="1" customWidth="1"/>
    <col min="6" max="7" width="15.109375" bestFit="1" customWidth="1"/>
  </cols>
  <sheetData>
    <row r="1" spans="1:7" x14ac:dyDescent="0.3">
      <c r="A1" s="43" t="s">
        <v>0</v>
      </c>
      <c r="B1" s="43"/>
      <c r="C1" s="43"/>
      <c r="D1" s="43"/>
      <c r="E1" s="43"/>
      <c r="F1" s="43"/>
      <c r="G1" s="43"/>
    </row>
    <row r="2" spans="1:7" x14ac:dyDescent="0.3">
      <c r="A2" s="43" t="s">
        <v>1</v>
      </c>
      <c r="B2" s="43"/>
      <c r="C2" s="43"/>
      <c r="D2" s="43"/>
      <c r="E2" s="43"/>
      <c r="F2" s="43"/>
      <c r="G2" s="43"/>
    </row>
    <row r="3" spans="1:7" x14ac:dyDescent="0.3">
      <c r="A3" s="2" t="s">
        <v>2</v>
      </c>
      <c r="B3" s="2"/>
      <c r="C3" s="2"/>
      <c r="D3" s="2"/>
      <c r="E3" s="2"/>
      <c r="F3" s="2"/>
      <c r="G3" s="2"/>
    </row>
    <row r="4" spans="1:7" x14ac:dyDescent="0.3">
      <c r="A4" s="2" t="s">
        <v>3</v>
      </c>
      <c r="B4" s="2"/>
      <c r="C4" s="2"/>
      <c r="D4" s="2"/>
      <c r="E4" s="2"/>
      <c r="F4" s="2"/>
      <c r="G4" s="2"/>
    </row>
    <row r="5" spans="1:7" x14ac:dyDescent="0.3">
      <c r="A5" s="2" t="s">
        <v>4</v>
      </c>
      <c r="B5" s="2"/>
      <c r="C5" s="2"/>
      <c r="D5" s="2"/>
      <c r="E5" s="2"/>
      <c r="F5" s="2"/>
      <c r="G5" s="2"/>
    </row>
    <row r="6" spans="1:7" x14ac:dyDescent="0.3">
      <c r="A6" s="3" t="s">
        <v>5</v>
      </c>
      <c r="B6" s="4" t="s">
        <v>6</v>
      </c>
      <c r="C6" s="5"/>
      <c r="D6" s="3" t="s">
        <v>7</v>
      </c>
      <c r="E6" s="3" t="s">
        <v>8</v>
      </c>
      <c r="F6" s="3" t="s">
        <v>9</v>
      </c>
      <c r="G6" s="6" t="s">
        <v>10</v>
      </c>
    </row>
    <row r="7" spans="1:7" ht="72" x14ac:dyDescent="0.3">
      <c r="A7" s="7"/>
      <c r="B7" s="8" t="s">
        <v>11</v>
      </c>
      <c r="C7" s="9" t="s">
        <v>12</v>
      </c>
      <c r="D7" s="7"/>
      <c r="E7" s="7"/>
      <c r="F7" s="7"/>
      <c r="G7" s="10"/>
    </row>
    <row r="8" spans="1:7" x14ac:dyDescent="0.3">
      <c r="A8" s="11" t="s">
        <v>13</v>
      </c>
      <c r="B8" s="11"/>
      <c r="C8" s="11"/>
      <c r="D8" s="11"/>
      <c r="E8" s="11"/>
      <c r="F8" s="11"/>
      <c r="G8" s="11"/>
    </row>
    <row r="9" spans="1:7" x14ac:dyDescent="0.3">
      <c r="A9" s="11" t="s">
        <v>14</v>
      </c>
      <c r="B9" s="12">
        <v>38963769</v>
      </c>
      <c r="C9" s="12">
        <v>90915464</v>
      </c>
      <c r="D9" s="11"/>
      <c r="E9" s="11"/>
      <c r="F9" s="11"/>
      <c r="G9" s="13">
        <f>SUM(B9:F9)</f>
        <v>129879233</v>
      </c>
    </row>
    <row r="10" spans="1:7" x14ac:dyDescent="0.3">
      <c r="A10" s="14" t="s">
        <v>15</v>
      </c>
      <c r="B10" s="12"/>
      <c r="C10" s="12">
        <v>2377072.66</v>
      </c>
      <c r="D10" s="11"/>
      <c r="E10" s="11"/>
      <c r="F10" s="11"/>
      <c r="G10" s="13">
        <f>SUM(B10:F10)</f>
        <v>2377072.66</v>
      </c>
    </row>
    <row r="11" spans="1:7" x14ac:dyDescent="0.3">
      <c r="A11" s="14" t="s">
        <v>16</v>
      </c>
      <c r="B11" s="12"/>
      <c r="C11" s="12">
        <v>10107044</v>
      </c>
      <c r="D11" s="11"/>
      <c r="E11" s="11"/>
      <c r="F11" s="11"/>
      <c r="G11" s="13">
        <f>SUM(B11:F11)</f>
        <v>10107044</v>
      </c>
    </row>
    <row r="12" spans="1:7" ht="138" x14ac:dyDescent="0.3">
      <c r="A12" s="15" t="s">
        <v>17</v>
      </c>
      <c r="B12" s="12"/>
      <c r="C12" s="12"/>
      <c r="D12" s="12"/>
      <c r="E12" s="11"/>
      <c r="F12" s="11"/>
      <c r="G12" s="13"/>
    </row>
    <row r="13" spans="1:7" x14ac:dyDescent="0.3">
      <c r="A13" s="16" t="s">
        <v>18</v>
      </c>
      <c r="B13" s="11"/>
      <c r="C13" s="12"/>
      <c r="D13" s="12"/>
      <c r="E13" s="11"/>
      <c r="F13" s="11"/>
      <c r="G13" s="13"/>
    </row>
    <row r="14" spans="1:7" x14ac:dyDescent="0.3">
      <c r="A14" s="16" t="s">
        <v>19</v>
      </c>
      <c r="B14" s="11"/>
      <c r="C14" s="12"/>
      <c r="D14" s="12">
        <v>5227070.09</v>
      </c>
      <c r="E14" s="11"/>
      <c r="F14" s="11"/>
      <c r="G14" s="13">
        <f>SUM(B14:F14)</f>
        <v>5227070.09</v>
      </c>
    </row>
    <row r="15" spans="1:7" x14ac:dyDescent="0.3">
      <c r="A15" s="17" t="s">
        <v>20</v>
      </c>
      <c r="B15" s="11"/>
      <c r="C15" s="12"/>
      <c r="D15" s="12">
        <f>16413691.41-3929574.75</f>
        <v>12484116.66</v>
      </c>
      <c r="E15" s="11"/>
      <c r="F15" s="11"/>
      <c r="G15" s="13">
        <f>SUM(B15:F15)</f>
        <v>12484116.66</v>
      </c>
    </row>
    <row r="16" spans="1:7" x14ac:dyDescent="0.3">
      <c r="A16" s="17" t="s">
        <v>21</v>
      </c>
      <c r="B16" s="11"/>
      <c r="C16" s="12"/>
      <c r="D16" s="18">
        <f>36314079.68-432042.91</f>
        <v>35882036.770000003</v>
      </c>
      <c r="E16" s="11"/>
      <c r="F16" s="11"/>
      <c r="G16" s="13">
        <f>SUM(B16:F16)</f>
        <v>35882036.770000003</v>
      </c>
    </row>
    <row r="17" spans="1:7" x14ac:dyDescent="0.3">
      <c r="A17" s="17" t="s">
        <v>22</v>
      </c>
      <c r="B17" s="11"/>
      <c r="C17" s="12"/>
      <c r="D17" s="19">
        <f>9980885.7-259505.7</f>
        <v>9721380</v>
      </c>
      <c r="E17" s="11"/>
      <c r="F17" s="11"/>
      <c r="G17" s="13">
        <f>SUM(B17:F17)</f>
        <v>9721380</v>
      </c>
    </row>
    <row r="18" spans="1:7" ht="41.4" x14ac:dyDescent="0.3">
      <c r="A18" s="20" t="s">
        <v>23</v>
      </c>
      <c r="B18" s="11"/>
      <c r="C18" s="18"/>
      <c r="D18" s="19"/>
      <c r="E18" s="11"/>
      <c r="F18" s="11"/>
      <c r="G18" s="13"/>
    </row>
    <row r="19" spans="1:7" x14ac:dyDescent="0.3">
      <c r="A19" s="21" t="s">
        <v>24</v>
      </c>
      <c r="B19" s="11"/>
      <c r="C19" s="12"/>
      <c r="D19" s="12"/>
      <c r="E19" s="19">
        <v>1001301</v>
      </c>
      <c r="F19" s="11"/>
      <c r="G19" s="12">
        <f t="shared" ref="G19:G25" si="0">SUM(B19:F19)</f>
        <v>1001301</v>
      </c>
    </row>
    <row r="20" spans="1:7" ht="57.6" x14ac:dyDescent="0.3">
      <c r="A20" s="21" t="s">
        <v>25</v>
      </c>
      <c r="B20" s="11"/>
      <c r="C20" s="12"/>
      <c r="D20" s="12"/>
      <c r="E20" s="19">
        <v>109</v>
      </c>
      <c r="F20" s="11"/>
      <c r="G20" s="12">
        <f t="shared" si="0"/>
        <v>109</v>
      </c>
    </row>
    <row r="21" spans="1:7" ht="48.6" x14ac:dyDescent="0.3">
      <c r="A21" s="22" t="s">
        <v>26</v>
      </c>
      <c r="B21" s="11"/>
      <c r="C21" s="12"/>
      <c r="D21" s="12"/>
      <c r="E21" s="23">
        <v>50000000</v>
      </c>
      <c r="F21" s="11"/>
      <c r="G21" s="12">
        <f t="shared" si="0"/>
        <v>50000000</v>
      </c>
    </row>
    <row r="22" spans="1:7" ht="60.6" x14ac:dyDescent="0.3">
      <c r="A22" s="22" t="s">
        <v>27</v>
      </c>
      <c r="B22" s="11"/>
      <c r="C22" s="12"/>
      <c r="D22" s="12"/>
      <c r="E22" s="23">
        <v>3800000</v>
      </c>
      <c r="F22" s="11"/>
      <c r="G22" s="12">
        <f t="shared" si="0"/>
        <v>3800000</v>
      </c>
    </row>
    <row r="23" spans="1:7" ht="48.6" x14ac:dyDescent="0.3">
      <c r="A23" s="22" t="s">
        <v>28</v>
      </c>
      <c r="B23" s="11"/>
      <c r="C23" s="12"/>
      <c r="D23" s="12"/>
      <c r="E23" s="23">
        <v>500000</v>
      </c>
      <c r="F23" s="11"/>
      <c r="G23" s="12">
        <f t="shared" si="0"/>
        <v>500000</v>
      </c>
    </row>
    <row r="24" spans="1:7" ht="36.6" x14ac:dyDescent="0.3">
      <c r="A24" s="22" t="s">
        <v>29</v>
      </c>
      <c r="B24" s="11"/>
      <c r="C24" s="12"/>
      <c r="D24" s="12"/>
      <c r="E24" s="23">
        <v>5000000</v>
      </c>
      <c r="F24" s="11"/>
      <c r="G24" s="12">
        <f t="shared" si="0"/>
        <v>5000000</v>
      </c>
    </row>
    <row r="25" spans="1:7" ht="36.6" x14ac:dyDescent="0.3">
      <c r="A25" s="22" t="s">
        <v>30</v>
      </c>
      <c r="B25" s="11"/>
      <c r="C25" s="12"/>
      <c r="D25" s="12"/>
      <c r="E25" s="23">
        <v>5355000</v>
      </c>
      <c r="F25" s="11"/>
      <c r="G25" s="12">
        <f t="shared" si="0"/>
        <v>5355000</v>
      </c>
    </row>
    <row r="26" spans="1:7" x14ac:dyDescent="0.3">
      <c r="A26" s="11" t="s">
        <v>31</v>
      </c>
      <c r="B26" s="24">
        <f>SUM(B9:B18)</f>
        <v>38963769</v>
      </c>
      <c r="C26" s="24">
        <f>SUM(C9:C18)</f>
        <v>103399580.66</v>
      </c>
      <c r="D26" s="25">
        <f>SUM(D12:D20)</f>
        <v>63314603.520000003</v>
      </c>
      <c r="E26" s="25">
        <f>SUM(E19:E25)</f>
        <v>65656410</v>
      </c>
      <c r="F26" s="11"/>
      <c r="G26" s="24">
        <f>SUM(G9:G25)</f>
        <v>271334363.18000001</v>
      </c>
    </row>
    <row r="27" spans="1:7" x14ac:dyDescent="0.3">
      <c r="A27" s="11" t="s">
        <v>32</v>
      </c>
      <c r="B27" s="11"/>
      <c r="C27" s="12"/>
      <c r="D27" s="11"/>
      <c r="E27" s="11"/>
      <c r="F27" s="11"/>
      <c r="G27" s="11"/>
    </row>
    <row r="28" spans="1:7" x14ac:dyDescent="0.3">
      <c r="A28" s="11" t="s">
        <v>33</v>
      </c>
      <c r="B28" s="11"/>
      <c r="C28" s="12">
        <v>547057.06999999995</v>
      </c>
      <c r="D28" s="18">
        <v>185261</v>
      </c>
      <c r="E28" s="26"/>
      <c r="F28" s="11"/>
      <c r="G28" s="12">
        <f t="shared" ref="G28:G63" si="1">SUM(C28:F28)</f>
        <v>732318.07</v>
      </c>
    </row>
    <row r="29" spans="1:7" x14ac:dyDescent="0.3">
      <c r="A29" s="11" t="s">
        <v>34</v>
      </c>
      <c r="B29" s="11"/>
      <c r="C29" s="12">
        <v>5606106.75</v>
      </c>
      <c r="D29" s="26"/>
      <c r="E29" s="26"/>
      <c r="F29" s="11"/>
      <c r="G29" s="12">
        <f t="shared" si="1"/>
        <v>5606106.75</v>
      </c>
    </row>
    <row r="30" spans="1:7" x14ac:dyDescent="0.3">
      <c r="A30" s="11" t="s">
        <v>35</v>
      </c>
      <c r="B30" s="11"/>
      <c r="C30" s="12">
        <v>1384901.66</v>
      </c>
      <c r="D30" s="26"/>
      <c r="E30" s="26"/>
      <c r="F30" s="11"/>
      <c r="G30" s="12">
        <f t="shared" si="1"/>
        <v>1384901.66</v>
      </c>
    </row>
    <row r="31" spans="1:7" x14ac:dyDescent="0.3">
      <c r="A31" s="11" t="s">
        <v>36</v>
      </c>
      <c r="B31" s="11"/>
      <c r="C31" s="12">
        <v>4116750</v>
      </c>
      <c r="D31" s="18">
        <v>567680</v>
      </c>
      <c r="E31" s="18">
        <f>27219600+2708000+4998659+19861920</f>
        <v>54788179</v>
      </c>
      <c r="F31" s="11"/>
      <c r="G31" s="12">
        <f t="shared" si="1"/>
        <v>59472609</v>
      </c>
    </row>
    <row r="32" spans="1:7" x14ac:dyDescent="0.3">
      <c r="A32" s="27" t="s">
        <v>37</v>
      </c>
      <c r="B32" s="11"/>
      <c r="C32" s="12">
        <v>89378.7</v>
      </c>
      <c r="D32" s="18"/>
      <c r="E32" s="18"/>
      <c r="F32" s="11"/>
      <c r="G32" s="12">
        <f t="shared" si="1"/>
        <v>89378.7</v>
      </c>
    </row>
    <row r="33" spans="1:7" x14ac:dyDescent="0.3">
      <c r="A33" s="11" t="s">
        <v>38</v>
      </c>
      <c r="B33" s="11"/>
      <c r="C33" s="12">
        <v>1542979.08</v>
      </c>
      <c r="D33" s="26"/>
      <c r="E33" s="18"/>
      <c r="F33" s="11"/>
      <c r="G33" s="12">
        <f t="shared" si="1"/>
        <v>1542979.08</v>
      </c>
    </row>
    <row r="34" spans="1:7" x14ac:dyDescent="0.3">
      <c r="A34" s="28" t="s">
        <v>39</v>
      </c>
      <c r="B34" s="11"/>
      <c r="C34" s="12">
        <v>58285</v>
      </c>
      <c r="D34" s="26"/>
      <c r="E34" s="18" t="s">
        <v>40</v>
      </c>
      <c r="F34" s="11"/>
      <c r="G34" s="12">
        <f t="shared" si="1"/>
        <v>58285</v>
      </c>
    </row>
    <row r="35" spans="1:7" x14ac:dyDescent="0.3">
      <c r="A35" s="28" t="s">
        <v>41</v>
      </c>
      <c r="B35" s="11"/>
      <c r="C35" s="12">
        <f>1004757+19000</f>
        <v>1023757</v>
      </c>
      <c r="D35" s="26"/>
      <c r="E35" s="18"/>
      <c r="F35" s="11"/>
      <c r="G35" s="12">
        <f t="shared" si="1"/>
        <v>1023757</v>
      </c>
    </row>
    <row r="36" spans="1:7" x14ac:dyDescent="0.3">
      <c r="A36" s="28" t="s">
        <v>42</v>
      </c>
      <c r="B36" s="11"/>
      <c r="C36" s="12">
        <v>407105</v>
      </c>
      <c r="D36" s="26"/>
      <c r="E36" s="18"/>
      <c r="F36" s="11"/>
      <c r="G36" s="12">
        <f t="shared" si="1"/>
        <v>407105</v>
      </c>
    </row>
    <row r="37" spans="1:7" x14ac:dyDescent="0.3">
      <c r="A37" s="11" t="s">
        <v>43</v>
      </c>
      <c r="B37" s="11"/>
      <c r="C37" s="12">
        <v>3164655.25</v>
      </c>
      <c r="D37" s="18">
        <v>235790</v>
      </c>
      <c r="E37" s="26"/>
      <c r="F37" s="11"/>
      <c r="G37" s="12">
        <f t="shared" si="1"/>
        <v>3400445.25</v>
      </c>
    </row>
    <row r="38" spans="1:7" x14ac:dyDescent="0.3">
      <c r="A38" s="11" t="s">
        <v>44</v>
      </c>
      <c r="B38" s="11"/>
      <c r="C38" s="12">
        <v>13062.81</v>
      </c>
      <c r="D38" s="26"/>
      <c r="E38" s="26"/>
      <c r="F38" s="11"/>
      <c r="G38" s="12">
        <f t="shared" si="1"/>
        <v>13062.81</v>
      </c>
    </row>
    <row r="39" spans="1:7" x14ac:dyDescent="0.3">
      <c r="A39" s="11" t="s">
        <v>45</v>
      </c>
      <c r="B39" s="11"/>
      <c r="C39" s="12">
        <v>281148.21999999997</v>
      </c>
      <c r="D39" s="26"/>
      <c r="E39" s="26"/>
      <c r="F39" s="11"/>
      <c r="G39" s="12">
        <f t="shared" si="1"/>
        <v>281148.21999999997</v>
      </c>
    </row>
    <row r="40" spans="1:7" x14ac:dyDescent="0.3">
      <c r="A40" s="29" t="s">
        <v>46</v>
      </c>
      <c r="B40" s="11"/>
      <c r="C40" s="12">
        <v>49022.61</v>
      </c>
      <c r="D40" s="26"/>
      <c r="E40" s="26"/>
      <c r="F40" s="11"/>
      <c r="G40" s="12">
        <f t="shared" si="1"/>
        <v>49022.61</v>
      </c>
    </row>
    <row r="41" spans="1:7" x14ac:dyDescent="0.3">
      <c r="A41" s="29" t="s">
        <v>47</v>
      </c>
      <c r="B41" s="11"/>
      <c r="C41" s="12">
        <v>86955.6</v>
      </c>
      <c r="D41" s="26"/>
      <c r="E41" s="26"/>
      <c r="F41" s="11"/>
      <c r="G41" s="12">
        <f t="shared" si="1"/>
        <v>86955.6</v>
      </c>
    </row>
    <row r="42" spans="1:7" x14ac:dyDescent="0.3">
      <c r="A42" s="29" t="s">
        <v>48</v>
      </c>
      <c r="B42" s="11"/>
      <c r="C42" s="12">
        <v>9071658.2899999991</v>
      </c>
      <c r="D42" s="26"/>
      <c r="E42" s="26"/>
      <c r="F42" s="11"/>
      <c r="G42" s="12">
        <f t="shared" si="1"/>
        <v>9071658.2899999991</v>
      </c>
    </row>
    <row r="43" spans="1:7" x14ac:dyDescent="0.3">
      <c r="A43" s="29" t="s">
        <v>49</v>
      </c>
      <c r="B43" s="11"/>
      <c r="C43" s="12">
        <v>617748.9</v>
      </c>
      <c r="D43" s="26"/>
      <c r="E43" s="26"/>
      <c r="F43" s="11"/>
      <c r="G43" s="12">
        <f t="shared" si="1"/>
        <v>617748.9</v>
      </c>
    </row>
    <row r="44" spans="1:7" x14ac:dyDescent="0.3">
      <c r="A44" s="29" t="s">
        <v>50</v>
      </c>
      <c r="B44" s="11"/>
      <c r="C44" s="12">
        <v>1239000</v>
      </c>
      <c r="D44" s="26"/>
      <c r="E44" s="26"/>
      <c r="F44" s="11"/>
      <c r="G44" s="12">
        <f t="shared" si="1"/>
        <v>1239000</v>
      </c>
    </row>
    <row r="45" spans="1:7" x14ac:dyDescent="0.3">
      <c r="A45" s="29" t="s">
        <v>51</v>
      </c>
      <c r="B45" s="12"/>
      <c r="C45" s="12">
        <v>307250</v>
      </c>
      <c r="D45" s="18"/>
      <c r="E45" s="18"/>
      <c r="F45" s="11"/>
      <c r="G45" s="12">
        <f t="shared" si="1"/>
        <v>307250</v>
      </c>
    </row>
    <row r="46" spans="1:7" x14ac:dyDescent="0.3">
      <c r="A46" s="29" t="s">
        <v>52</v>
      </c>
      <c r="B46" s="12"/>
      <c r="C46" s="12">
        <v>246000</v>
      </c>
      <c r="D46" s="18"/>
      <c r="E46" s="18"/>
      <c r="F46" s="11"/>
      <c r="G46" s="12">
        <f t="shared" si="1"/>
        <v>246000</v>
      </c>
    </row>
    <row r="47" spans="1:7" x14ac:dyDescent="0.3">
      <c r="A47" s="29" t="s">
        <v>53</v>
      </c>
      <c r="B47" s="12"/>
      <c r="C47" s="12">
        <v>123468</v>
      </c>
      <c r="D47" s="18"/>
      <c r="E47" s="18"/>
      <c r="F47" s="11"/>
      <c r="G47" s="12">
        <f t="shared" si="1"/>
        <v>123468</v>
      </c>
    </row>
    <row r="48" spans="1:7" x14ac:dyDescent="0.3">
      <c r="A48" s="29" t="s">
        <v>54</v>
      </c>
      <c r="B48" s="12"/>
      <c r="C48" s="12">
        <v>151632</v>
      </c>
      <c r="D48" s="18">
        <v>149960</v>
      </c>
      <c r="E48" s="18"/>
      <c r="F48" s="11"/>
      <c r="G48" s="12">
        <f t="shared" si="1"/>
        <v>301592</v>
      </c>
    </row>
    <row r="49" spans="1:7" x14ac:dyDescent="0.3">
      <c r="A49" s="29" t="s">
        <v>55</v>
      </c>
      <c r="B49" s="12"/>
      <c r="C49" s="12">
        <v>914896</v>
      </c>
      <c r="D49" s="18"/>
      <c r="E49" s="18"/>
      <c r="F49" s="11"/>
      <c r="G49" s="12">
        <f t="shared" si="1"/>
        <v>914896</v>
      </c>
    </row>
    <row r="50" spans="1:7" x14ac:dyDescent="0.3">
      <c r="A50" s="29" t="s">
        <v>56</v>
      </c>
      <c r="B50" s="12"/>
      <c r="C50" s="12">
        <v>8730</v>
      </c>
      <c r="D50" s="18"/>
      <c r="E50" s="18"/>
      <c r="F50" s="11"/>
      <c r="G50" s="12">
        <f t="shared" si="1"/>
        <v>8730</v>
      </c>
    </row>
    <row r="51" spans="1:7" x14ac:dyDescent="0.3">
      <c r="A51" s="29" t="s">
        <v>57</v>
      </c>
      <c r="B51" s="12"/>
      <c r="C51" s="12">
        <v>19254</v>
      </c>
      <c r="D51" s="18"/>
      <c r="E51" s="18"/>
      <c r="F51" s="11"/>
      <c r="G51" s="12">
        <f t="shared" si="1"/>
        <v>19254</v>
      </c>
    </row>
    <row r="52" spans="1:7" x14ac:dyDescent="0.3">
      <c r="A52" s="29" t="s">
        <v>58</v>
      </c>
      <c r="B52" s="12"/>
      <c r="C52" s="12">
        <v>4734878.5</v>
      </c>
      <c r="D52" s="18">
        <v>47880</v>
      </c>
      <c r="E52" s="18"/>
      <c r="F52" s="11"/>
      <c r="G52" s="12">
        <f t="shared" si="1"/>
        <v>4782758.5</v>
      </c>
    </row>
    <row r="53" spans="1:7" x14ac:dyDescent="0.3">
      <c r="A53" s="29" t="s">
        <v>59</v>
      </c>
      <c r="B53" s="12"/>
      <c r="C53" s="12">
        <v>22439680</v>
      </c>
      <c r="D53" s="18"/>
      <c r="E53" s="18">
        <v>495000</v>
      </c>
      <c r="F53" s="11"/>
      <c r="G53" s="12">
        <f t="shared" si="1"/>
        <v>22934680</v>
      </c>
    </row>
    <row r="54" spans="1:7" x14ac:dyDescent="0.3">
      <c r="A54" s="29" t="s">
        <v>60</v>
      </c>
      <c r="B54" s="12"/>
      <c r="C54" s="12">
        <v>1661420</v>
      </c>
      <c r="D54" s="18"/>
      <c r="E54" s="18"/>
      <c r="F54" s="11"/>
      <c r="G54" s="12">
        <f t="shared" si="1"/>
        <v>1661420</v>
      </c>
    </row>
    <row r="55" spans="1:7" x14ac:dyDescent="0.3">
      <c r="A55" s="29" t="s">
        <v>61</v>
      </c>
      <c r="B55" s="12"/>
      <c r="C55" s="12"/>
      <c r="D55" s="30">
        <v>9981391.6899999995</v>
      </c>
      <c r="E55" s="18"/>
      <c r="F55" s="11"/>
      <c r="G55" s="12">
        <f t="shared" si="1"/>
        <v>9981391.6899999995</v>
      </c>
    </row>
    <row r="56" spans="1:7" x14ac:dyDescent="0.3">
      <c r="A56" s="29" t="s">
        <v>62</v>
      </c>
      <c r="B56" s="12"/>
      <c r="C56" s="31">
        <v>3354842</v>
      </c>
      <c r="D56" s="30">
        <f>7480000+636210</f>
        <v>8116210</v>
      </c>
      <c r="E56" s="18"/>
      <c r="F56" s="11"/>
      <c r="G56" s="12">
        <f t="shared" si="1"/>
        <v>11471052</v>
      </c>
    </row>
    <row r="57" spans="1:7" x14ac:dyDescent="0.3">
      <c r="A57" s="29" t="s">
        <v>63</v>
      </c>
      <c r="B57" s="12"/>
      <c r="C57" s="12">
        <f>1004110+3044784</f>
        <v>4048894</v>
      </c>
      <c r="D57" s="30"/>
      <c r="E57" s="18"/>
      <c r="F57" s="11"/>
      <c r="G57" s="12">
        <f t="shared" si="1"/>
        <v>4048894</v>
      </c>
    </row>
    <row r="58" spans="1:7" x14ac:dyDescent="0.3">
      <c r="A58" s="29" t="s">
        <v>64</v>
      </c>
      <c r="B58" s="12"/>
      <c r="C58" s="12">
        <f>826840+1822287</f>
        <v>2649127</v>
      </c>
      <c r="D58" s="30"/>
      <c r="E58" s="18"/>
      <c r="F58" s="11"/>
      <c r="G58" s="12">
        <f t="shared" si="1"/>
        <v>2649127</v>
      </c>
    </row>
    <row r="59" spans="1:7" x14ac:dyDescent="0.3">
      <c r="A59" s="29" t="s">
        <v>65</v>
      </c>
      <c r="B59" s="12"/>
      <c r="C59" s="12">
        <f>895000+1775587</f>
        <v>2670587</v>
      </c>
      <c r="D59" s="30"/>
      <c r="E59" s="18"/>
      <c r="F59" s="11"/>
      <c r="G59" s="12">
        <f t="shared" si="1"/>
        <v>2670587</v>
      </c>
    </row>
    <row r="60" spans="1:7" x14ac:dyDescent="0.3">
      <c r="A60" s="29" t="s">
        <v>66</v>
      </c>
      <c r="B60" s="12"/>
      <c r="C60" s="12">
        <v>17073450</v>
      </c>
      <c r="D60" s="30">
        <v>9352346</v>
      </c>
      <c r="E60" s="18"/>
      <c r="F60" s="11"/>
      <c r="G60" s="12">
        <f t="shared" si="1"/>
        <v>26425796</v>
      </c>
    </row>
    <row r="61" spans="1:7" x14ac:dyDescent="0.3">
      <c r="A61" s="29" t="s">
        <v>67</v>
      </c>
      <c r="B61" s="12"/>
      <c r="C61" s="12"/>
      <c r="D61" s="30">
        <v>4900000</v>
      </c>
      <c r="E61" s="18"/>
      <c r="F61" s="11"/>
      <c r="G61" s="12">
        <f t="shared" si="1"/>
        <v>4900000</v>
      </c>
    </row>
    <row r="62" spans="1:7" x14ac:dyDescent="0.3">
      <c r="A62" s="29" t="s">
        <v>68</v>
      </c>
      <c r="B62" s="12"/>
      <c r="C62" s="12">
        <v>89850</v>
      </c>
      <c r="D62" s="30"/>
      <c r="E62" s="18"/>
      <c r="F62" s="11"/>
      <c r="G62" s="12">
        <f t="shared" si="1"/>
        <v>89850</v>
      </c>
    </row>
    <row r="63" spans="1:7" x14ac:dyDescent="0.3">
      <c r="A63" s="29" t="s">
        <v>69</v>
      </c>
      <c r="B63" s="12"/>
      <c r="C63" s="12"/>
      <c r="D63" s="30">
        <v>3492145.08</v>
      </c>
      <c r="E63" s="18"/>
      <c r="F63" s="11"/>
      <c r="G63" s="12">
        <f t="shared" si="1"/>
        <v>3492145.08</v>
      </c>
    </row>
    <row r="64" spans="1:7" x14ac:dyDescent="0.3">
      <c r="A64" s="32" t="s">
        <v>70</v>
      </c>
      <c r="B64" s="12">
        <v>38963769</v>
      </c>
      <c r="C64" s="12">
        <v>7767683.5599999996</v>
      </c>
      <c r="D64" s="30"/>
      <c r="E64" s="18"/>
      <c r="F64" s="11"/>
      <c r="G64" s="12">
        <f>SUM(B64:F64)</f>
        <v>46731452.560000002</v>
      </c>
    </row>
    <row r="65" spans="1:7" x14ac:dyDescent="0.3">
      <c r="A65" s="33" t="s">
        <v>71</v>
      </c>
      <c r="B65" s="12"/>
      <c r="C65" s="12">
        <v>3351750</v>
      </c>
      <c r="D65" s="30"/>
      <c r="E65" s="18"/>
      <c r="F65" s="11"/>
      <c r="G65" s="12">
        <f>SUM(B65:F65)</f>
        <v>3351750</v>
      </c>
    </row>
    <row r="66" spans="1:7" x14ac:dyDescent="0.3">
      <c r="A66" s="33" t="s">
        <v>72</v>
      </c>
      <c r="B66" s="12"/>
      <c r="C66" s="12"/>
      <c r="D66" s="30"/>
      <c r="E66" s="18">
        <v>5355000</v>
      </c>
      <c r="F66" s="11"/>
      <c r="G66" s="12">
        <f>SUM(B66:F66)</f>
        <v>5355000</v>
      </c>
    </row>
    <row r="67" spans="1:7" x14ac:dyDescent="0.3">
      <c r="A67" s="34" t="s">
        <v>73</v>
      </c>
      <c r="B67" s="35">
        <f t="shared" ref="B67:C67" si="2">SUM(B28:B66)</f>
        <v>38963769</v>
      </c>
      <c r="C67" s="35">
        <f t="shared" si="2"/>
        <v>100912964</v>
      </c>
      <c r="D67" s="35">
        <f>SUM(D28:D66)</f>
        <v>37028663.769999996</v>
      </c>
      <c r="E67" s="35">
        <f>SUM(E28:E66)</f>
        <v>60638179</v>
      </c>
      <c r="F67" s="24">
        <f>SUM(F28:F60)</f>
        <v>0</v>
      </c>
      <c r="G67" s="24">
        <f>SUM(G28:G66)</f>
        <v>237543575.77000001</v>
      </c>
    </row>
    <row r="68" spans="1:7" x14ac:dyDescent="0.3">
      <c r="A68" s="34" t="s">
        <v>74</v>
      </c>
      <c r="B68" s="24">
        <f t="shared" ref="B68:G68" si="3">B26-B67</f>
        <v>0</v>
      </c>
      <c r="C68" s="24">
        <f t="shared" si="3"/>
        <v>2486616.6599999964</v>
      </c>
      <c r="D68" s="24">
        <f t="shared" si="3"/>
        <v>26285939.750000007</v>
      </c>
      <c r="E68" s="24">
        <f t="shared" si="3"/>
        <v>5018231</v>
      </c>
      <c r="F68" s="24">
        <f t="shared" si="3"/>
        <v>0</v>
      </c>
      <c r="G68" s="24">
        <f t="shared" si="3"/>
        <v>33790787.409999996</v>
      </c>
    </row>
    <row r="69" spans="1:7" x14ac:dyDescent="0.3">
      <c r="A69" s="36"/>
      <c r="B69" s="37"/>
      <c r="C69" s="38" t="s">
        <v>75</v>
      </c>
      <c r="D69" s="38"/>
      <c r="E69" s="38"/>
      <c r="F69" s="38"/>
      <c r="G69" s="38"/>
    </row>
    <row r="70" spans="1:7" x14ac:dyDescent="0.3">
      <c r="A70" s="1"/>
      <c r="B70" s="37"/>
      <c r="C70" s="38"/>
      <c r="D70" s="38"/>
      <c r="E70" s="38"/>
      <c r="F70" s="38"/>
      <c r="G70" s="38"/>
    </row>
    <row r="71" spans="1:7" x14ac:dyDescent="0.3">
      <c r="A71" s="1"/>
      <c r="B71" s="37"/>
      <c r="C71" s="38"/>
      <c r="D71" s="38"/>
      <c r="E71" s="38"/>
      <c r="F71" s="38"/>
      <c r="G71" s="38"/>
    </row>
    <row r="72" spans="1:7" x14ac:dyDescent="0.3">
      <c r="A72" s="1"/>
      <c r="B72" s="1"/>
      <c r="C72" s="39" t="s">
        <v>76</v>
      </c>
      <c r="D72" s="39"/>
      <c r="E72" s="39"/>
      <c r="F72" s="39"/>
      <c r="G72" s="39"/>
    </row>
    <row r="73" spans="1:7" x14ac:dyDescent="0.3">
      <c r="A73" s="40"/>
      <c r="B73" s="41"/>
      <c r="C73" s="42" t="s">
        <v>77</v>
      </c>
      <c r="D73" s="42"/>
      <c r="E73" s="42"/>
      <c r="F73" s="42"/>
      <c r="G73" s="42"/>
    </row>
    <row r="74" spans="1:7" x14ac:dyDescent="0.3">
      <c r="A74" s="1"/>
      <c r="B74" s="1"/>
      <c r="C74" s="1"/>
      <c r="D74" s="1"/>
      <c r="E74" s="1"/>
      <c r="F74" s="1"/>
      <c r="G74" s="1"/>
    </row>
  </sheetData>
  <mergeCells count="14">
    <mergeCell ref="C69:G71"/>
    <mergeCell ref="C72:G72"/>
    <mergeCell ref="C73:G73"/>
    <mergeCell ref="A1:G1"/>
    <mergeCell ref="A2:G2"/>
    <mergeCell ref="A3:G3"/>
    <mergeCell ref="A4:G4"/>
    <mergeCell ref="A5:G5"/>
    <mergeCell ref="A6:A7"/>
    <mergeCell ref="B6:C6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2026-02-26T01:23:05Z</dcterms:created>
  <dcterms:modified xsi:type="dcterms:W3CDTF">2026-02-26T01:25:55Z</dcterms:modified>
</cp:coreProperties>
</file>